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<sst xmlns="http://schemas.openxmlformats.org/spreadsheetml/2006/main" count="147" uniqueCount="115">
  <si>
    <t>Dział</t>
  </si>
  <si>
    <t xml:space="preserve"> </t>
  </si>
  <si>
    <t>Wpływy z usług</t>
  </si>
  <si>
    <t>Gospodarka mieszkaniowa</t>
  </si>
  <si>
    <t>Administracja publiczna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</si>
  <si>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</si>
  <si>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</si>
  <si>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</si>
  <si>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</si>
  <si>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</si>
  <si>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</si>
  <si>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</si>
  <si>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</si>
  <si>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</si>
  <si>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</si>
  <si>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</si>
  <si>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</si>
  <si>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</si>
  <si>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</si>
  <si>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</si>
  <si>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</si>
  <si>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</si>
  <si>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różnych opłat</t>
  </si>
  <si>
    <t>Oświata i wychowanie</t>
  </si>
  <si>
    <t>część oświatowa</t>
  </si>
  <si>
    <t>%( 5:4)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</si>
  <si>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</si>
  <si>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</si>
  <si>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</si>
  <si>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</si>
  <si>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</si>
  <si>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</si>
  <si>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</si>
  <si>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</si>
  <si>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</si>
  <si>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</si>
  <si>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</si>
  <si>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</si>
  <si>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</si>
  <si>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</si>
  <si>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</si>
  <si>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</si>
  <si>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</si>
  <si>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</si>
  <si>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</si>
  <si>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</si>
  <si>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</si>
  <si>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</si>
  <si>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</si>
  <si>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</si>
  <si>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</si>
  <si>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</si>
  <si>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</si>
  <si>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</si>
  <si>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</si>
  <si>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</si>
  <si>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</si>
  <si>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</si>
  <si>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</si>
  <si>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 xml:space="preserve">Dotacje celowe otrzymane z budżetu państwa na realizacje zadań bieżących z zakresu administracji rządowej oraz innych zadań zleconych gminie (związkom gmin) ustawami                                                          -urzędy wojewódzkie                         </t>
  </si>
  <si>
    <t>Bezpieczeństwo publiczne i ochrona przeciwpożarowa</t>
  </si>
  <si>
    <t>Dochody od osób prawnych , od osób fizycznych i od innych jednostek nie posiadających osobowości prawnej oraz wydatki związane z ich poborem</t>
  </si>
  <si>
    <t>Transport i łączność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</si>
  <si>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</si>
  <si>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</si>
  <si>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</si>
  <si>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</si>
  <si>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Wpływy z opłaty produktowej</t>
  </si>
  <si>
    <t>z dnia</t>
  </si>
  <si>
    <t>Otrzymane spadki, zapisy i darowizny w postaci pieniężnej</t>
  </si>
  <si>
    <t>do uchwały Rady Miejskiej w Wołczynie nr</t>
  </si>
  <si>
    <t xml:space="preserve">Dotacje celowe otrzymane z budżetu  państwa na realizacje zadań bieżących z zakresu administracji rządowej oraz innych zadań zleconych gminie (związkom gmin) ustawami -aktualizacja rej. wyborców                        </t>
  </si>
  <si>
    <t>Pozostałe odsetki</t>
  </si>
  <si>
    <t>Plan na 2008r.</t>
  </si>
  <si>
    <t>0 10</t>
  </si>
  <si>
    <t>Rolnictwo i łowiectwo</t>
  </si>
  <si>
    <t>0 770</t>
  </si>
  <si>
    <t>RAZEM DOCHODY BIEŻĄCE</t>
  </si>
  <si>
    <t>RAZEM DOCHODY MAJĄTKOWE</t>
  </si>
  <si>
    <t xml:space="preserve">Środki na dofinansowanie własnych inwestycji gmin (związków gmin) , powiatów (związków powiatów) , samorządów województw pozyskane z innych źródeł-środki na zadanie: Budowa sieci kanalizacji sanitarnej w Ligocie Wołczyńskiej </t>
  </si>
  <si>
    <t>Środki na dofinansowanie własnych inwestycji gmin (związków gmin) , powiatów (związków powiatów), samorządów województwo pozyskane z innych źródeł-  środki na zadanie: Rekultywacja miejskiego składowiska odpadów komunalnych</t>
  </si>
  <si>
    <t xml:space="preserve">Środki na dofinansowanie własnych inwestycji gmin (związków gmin) , powiatów (związków powiatów) , samorządów województw pozyskane z innych źródeł- środki na zadanie: Budowa drogi dojazdowej do gruntów rolnych Krzywiczyny-Świniary Wielkie. </t>
  </si>
  <si>
    <t>Dochody bieżące</t>
  </si>
  <si>
    <t>Opłata od posiadania psów</t>
  </si>
  <si>
    <t>Łącznie dochody</t>
  </si>
  <si>
    <t>załącznik nr 1</t>
  </si>
  <si>
    <t>Dotacje celowe otrzymane z budżetu państwa na realizacje własnych zadań bieżących gmin (związków gmin)</t>
  </si>
  <si>
    <t>Środki pochodzące z budżetu Unii Europejskiej przeznaczone na finansowanie programów i projektów realizowanych przez jednostki sektora finansów publicznych- środki na zadanie: Szkoła na TAK</t>
  </si>
  <si>
    <t xml:space="preserve">Środki pochodzące z budżetu Unii Europejskiej przeznaczone na finansowanie programów i projektów realizowanych przez jednostki sektora finansów publicznych-środki na zadanie: Budowa sieci kanalizacji sanitarnej w Ligocie Wołczyńskiej </t>
  </si>
  <si>
    <t>Wytwarzanie i zaopatrywanie w energie elektryczna , gaz i wodę</t>
  </si>
  <si>
    <t>Środki pochodzące z budżetu Unii Europejskiej przeznaczone na finansowanie programów i projektów realizowanych przez jednostki sektora finansów publicznych - środki na  zadanie: Uzbrojenie w sieci osiedla domów jednorodzinnych przy ul.Poznańśkiej w Wołczynie</t>
  </si>
  <si>
    <t xml:space="preserve">Środki pochodzące z budżetu Unii Europejskiej przeznaczone na finansowanie programów i projektów realizowanych przez jednostki sektora finansów publicznych- środki na zadania: Budowa drogi dojazdowej do gruntów rolnych w miejscowości Wąsice- 562.500 zł, Odbudowa mostu na Stobrawie w Markotowie Dużym- 187.500 zł , Przebudowa ul.Ogrodowej z łącznikiem do ul. Byczyńskiej w Wołczynie- 401.250 zł, </t>
  </si>
  <si>
    <t xml:space="preserve">Środki na dofinansowanie własnych inwestycji gmin (związków gmin) , powiatów (związków powiatów) , samorządów województw pozyskane z innych źródeł- środki na  zadania : Przebudowa ul. Ogrodowej z łącznikiem do ul.Byczynskiej w Wołczynie-53.500 zł, Odbudowa mostu na Stobrawie w Markotowie Dużym- 25.000 zł, Budowa drogi dojazdowej do gruntów rolnych w miejscowości Wąsice- 75.000 zł </t>
  </si>
  <si>
    <t>Wpływy z opłat za zarząd, użytkowanie i użytkowanie wieczyste nieruchomości</t>
  </si>
  <si>
    <t>Wpłaty z tytułu odpłatnego nabycia prawa własności oraz prawa użytkowania wieczystego nieruchomości</t>
  </si>
  <si>
    <t>Środki pochodzące z budżetu Unii Europejskiej przeznaczone na finansowanie programów i projektów realizowanych przez jednostki sektora finansów publicznych- środki na zadanie: Rekultywacja miejskiego składowiska odpadów komunalnych</t>
  </si>
  <si>
    <t>Środki pochodzące z budżetu Unii Europejskiej przeznaczone na finansowanie programów i projektów realizowanych przez jednostki sektora finansów publicznych- środki na zadanie: Budowa zaplecza socjalnego świetlicy wiejskiej w Skałągach</t>
  </si>
  <si>
    <t>Dochody majątkowe</t>
  </si>
  <si>
    <t xml:space="preserve">Środki na dofinansowanie własnych inwestycji gmin (związków gmin) , powiatów (związków powiatów) , samorządów województw pozyskane z innych źródeł- - środki  na realizacje zadań: Adaptacja budynku szkoły na lokale socjalne w Markotowie Dużym- 173.778 zł , Adaptacja budynku szkoły na lokale socjalne w Wierzbicy Dolnej - 163.670  zł </t>
  </si>
  <si>
    <t xml:space="preserve"> 0 20</t>
  </si>
  <si>
    <t>Leśnictwo</t>
  </si>
  <si>
    <t>Środki na dofinansowanie własnych inwestycji gmin (związków gmin) , powiatów (związków powiatów) , samorządów województw pozyskane z innych źródeł- środki na  zadanie: Uzbrojenie w sieci osiedla domów jednorodzinnych przy ul.Poznańśkiej w Wołczynie</t>
  </si>
  <si>
    <t>PLAN DOCHODÓW BUDŻETOWYCH NA 2008r.</t>
  </si>
  <si>
    <t>Paragraf</t>
  </si>
  <si>
    <t>Źródło</t>
  </si>
  <si>
    <t>Przewidywane wykonanie w 2007r.</t>
  </si>
  <si>
    <t>I. Dochody Bieżące</t>
  </si>
  <si>
    <t>Urzędy naczelnych organów władzy państwowej, kontroli i ochrony prawa oraz sądownictwa</t>
  </si>
  <si>
    <t xml:space="preserve">Dotacje celowe otrzymane z budżetu państwa na realizacje zadań bieżących z zakresu administracji rządowej oraz innych zadań zleconych gminie (związków gmin) ustawami                                                        - skła. na ubezoieczenie zdrowotne-  15.000                                                                    - zasiłki i pomoc w.naurze.-   76.000                                                           - świadczenia rodzinne-   4.504.000                   </t>
  </si>
  <si>
    <t xml:space="preserve">Dotacje celowe otrzymane z budżetu państwa na realizacje własnych zadań bieżących gmin (związków gmin)                                                                                - dotacje na dożywianie - 236.000 ,                                                 - ośrodek pomocy społecznej- 156.000,                                                        - zasiłki i pomoc w.naturze- 591.000  </t>
  </si>
  <si>
    <t>II. Dochody Majątkowe</t>
  </si>
  <si>
    <t>Grzywny, mandaty i inne kary pieniężne od osób fizycznych</t>
  </si>
  <si>
    <t>Środki pochodzące z Norweskiego Mechanizmu Finansowego, Mechanizmu  Finansowego Europejskiego Obszaru Gospodarczego oraz Szwajcarskiego Mechanizmu Finansowego przeznaczone na finansowanie zadań realizowanych przez jednostki sektora finansów publicznych- środki na zadanie: Budowa sieci kanalizacji sanitarnej w Wierzbicy Górnej II etap i w Gierałcicach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</si>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</sst>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8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9" fontId="3" fillId="0" borderId="1" xfId="17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9" fontId="3" fillId="0" borderId="1" xfId="17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1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workbookViewId="0" topLeftCell="A91">
      <selection activeCell="C117" sqref="C116:C117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43.875" style="0" customWidth="1"/>
    <col min="4" max="4" width="10.625" style="0" customWidth="1"/>
    <col min="5" max="5" width="11.375" style="0" customWidth="1"/>
    <col min="6" max="6" width="6.375" style="0" customWidth="1"/>
  </cols>
  <sheetData>
    <row r="1" spans="1:6" ht="12.75">
      <c r="A1" s="3"/>
      <c r="B1" s="4"/>
      <c r="C1" s="24" t="s">
        <v>85</v>
      </c>
      <c r="D1" s="4"/>
      <c r="E1" s="4"/>
      <c r="F1" s="2"/>
    </row>
    <row r="2" spans="1:6" ht="12.75">
      <c r="A2" s="2"/>
      <c r="B2" s="5"/>
      <c r="C2" s="24" t="s">
        <v>70</v>
      </c>
      <c r="D2" s="5"/>
      <c r="E2" s="5"/>
      <c r="F2" s="2"/>
    </row>
    <row r="3" spans="1:6" ht="12.75">
      <c r="A3" s="2"/>
      <c r="B3" s="5"/>
      <c r="C3" s="24" t="s">
        <v>68</v>
      </c>
      <c r="D3" s="5"/>
      <c r="E3" s="5"/>
      <c r="F3" s="2"/>
    </row>
    <row r="4" spans="1:6" ht="12.75">
      <c r="A4" s="2"/>
      <c r="B4" s="5"/>
      <c r="C4" s="24"/>
      <c r="D4" s="5"/>
      <c r="E4" s="5"/>
      <c r="F4" s="2"/>
    </row>
    <row r="5" spans="1:6" ht="12.75">
      <c r="A5" s="2"/>
      <c r="B5" s="5"/>
      <c r="C5" s="25" t="s">
        <v>102</v>
      </c>
      <c r="D5" s="5"/>
      <c r="E5" s="5"/>
      <c r="F5" s="2"/>
    </row>
    <row r="6" spans="1:6" ht="38.25" customHeight="1">
      <c r="A6" s="1" t="s">
        <v>0</v>
      </c>
      <c r="B6" s="31" t="s">
        <v>103</v>
      </c>
      <c r="C6" s="1" t="s">
        <v>104</v>
      </c>
      <c r="D6" s="31" t="s">
        <v>105</v>
      </c>
      <c r="E6" s="31" t="s">
        <v>73</v>
      </c>
      <c r="F6" s="1" t="s">
        <v>25</v>
      </c>
    </row>
    <row r="7" spans="1:6" ht="12.75">
      <c r="A7" s="6">
        <v>1</v>
      </c>
      <c r="B7" s="7">
        <v>2</v>
      </c>
      <c r="C7" s="6">
        <v>3</v>
      </c>
      <c r="D7" s="7">
        <v>4</v>
      </c>
      <c r="E7" s="7">
        <v>5</v>
      </c>
      <c r="F7" s="6">
        <v>6</v>
      </c>
    </row>
    <row r="8" spans="1:6" ht="14.25">
      <c r="A8" s="6"/>
      <c r="B8" s="47"/>
      <c r="C8" s="46" t="s">
        <v>106</v>
      </c>
      <c r="D8" s="7"/>
      <c r="E8" s="7"/>
      <c r="F8" s="6"/>
    </row>
    <row r="9" spans="1:6" ht="12.75">
      <c r="A9" s="32" t="s">
        <v>99</v>
      </c>
      <c r="B9" s="42"/>
      <c r="C9" s="48" t="s">
        <v>100</v>
      </c>
      <c r="D9" s="7"/>
      <c r="E9" s="7"/>
      <c r="F9" s="6"/>
    </row>
    <row r="10" spans="1:6" ht="48">
      <c r="A10" s="6"/>
      <c r="B10" s="27" t="s">
        <v>34</v>
      </c>
      <c r="C10" s="26" t="s">
        <v>32</v>
      </c>
      <c r="D10" s="43">
        <v>7100</v>
      </c>
      <c r="E10" s="43">
        <v>7500</v>
      </c>
      <c r="F10" s="8">
        <f>E10/D10</f>
        <v>1.056338028169014</v>
      </c>
    </row>
    <row r="11" spans="1:6" ht="14.25">
      <c r="A11" s="6" t="s">
        <v>27</v>
      </c>
      <c r="B11" s="7"/>
      <c r="C11" s="46"/>
      <c r="D11" s="43">
        <f>SUM(D10)</f>
        <v>7100</v>
      </c>
      <c r="E11" s="43">
        <f>SUM(E10)</f>
        <v>7500</v>
      </c>
      <c r="F11" s="8">
        <f>E11/D11</f>
        <v>1.056338028169014</v>
      </c>
    </row>
    <row r="12" spans="1:6" ht="12.75">
      <c r="A12" s="32">
        <v>700</v>
      </c>
      <c r="B12" s="32"/>
      <c r="C12" s="33" t="s">
        <v>3</v>
      </c>
      <c r="D12" s="11"/>
      <c r="E12" s="12"/>
      <c r="F12" s="8"/>
    </row>
    <row r="13" spans="1:6" ht="24">
      <c r="A13" s="32"/>
      <c r="B13" s="27" t="s">
        <v>39</v>
      </c>
      <c r="C13" s="26" t="s">
        <v>93</v>
      </c>
      <c r="D13" s="9">
        <v>38500</v>
      </c>
      <c r="E13" s="19">
        <v>38000</v>
      </c>
      <c r="F13" s="8">
        <f aca="true" t="shared" si="0" ref="F13:F62">E13/D13</f>
        <v>0.987012987012987</v>
      </c>
    </row>
    <row r="14" spans="1:6" ht="48">
      <c r="A14" s="27"/>
      <c r="B14" s="27" t="s">
        <v>34</v>
      </c>
      <c r="C14" s="26" t="s">
        <v>32</v>
      </c>
      <c r="D14" s="9">
        <v>32008</v>
      </c>
      <c r="E14" s="19">
        <f>19696+12000</f>
        <v>31696</v>
      </c>
      <c r="F14" s="8">
        <f t="shared" si="0"/>
        <v>0.9902524368907774</v>
      </c>
    </row>
    <row r="15" spans="1:6" ht="12.75">
      <c r="A15" s="27"/>
      <c r="B15" s="35" t="s">
        <v>38</v>
      </c>
      <c r="C15" s="28" t="s">
        <v>31</v>
      </c>
      <c r="D15" s="9">
        <v>36200</v>
      </c>
      <c r="E15" s="19">
        <v>28000</v>
      </c>
      <c r="F15" s="8">
        <f t="shared" si="0"/>
        <v>0.7734806629834254</v>
      </c>
    </row>
    <row r="16" spans="1:6" ht="12.75">
      <c r="A16" s="27" t="s">
        <v>27</v>
      </c>
      <c r="B16" s="35"/>
      <c r="C16" s="28"/>
      <c r="D16" s="9">
        <f>SUM(D13:D15)</f>
        <v>106708</v>
      </c>
      <c r="E16" s="9">
        <f>SUM(E13:E15)</f>
        <v>97696</v>
      </c>
      <c r="F16" s="8">
        <f t="shared" si="0"/>
        <v>0.9155452262248379</v>
      </c>
    </row>
    <row r="17" spans="1:6" ht="12.75">
      <c r="A17" s="32">
        <v>750</v>
      </c>
      <c r="B17" s="32"/>
      <c r="C17" s="33" t="s">
        <v>4</v>
      </c>
      <c r="D17" s="11"/>
      <c r="E17" s="12"/>
      <c r="F17" s="8"/>
    </row>
    <row r="18" spans="1:6" ht="51.75" customHeight="1">
      <c r="A18" s="27"/>
      <c r="B18" s="27">
        <v>2010</v>
      </c>
      <c r="C18" s="28" t="s">
        <v>59</v>
      </c>
      <c r="D18" s="9">
        <v>90224</v>
      </c>
      <c r="E18" s="19">
        <v>90775</v>
      </c>
      <c r="F18" s="8">
        <f t="shared" si="0"/>
        <v>1.0061070225217237</v>
      </c>
    </row>
    <row r="19" spans="1:6" ht="37.5" customHeight="1">
      <c r="A19" s="27"/>
      <c r="B19" s="27">
        <v>2360</v>
      </c>
      <c r="C19" s="28" t="s">
        <v>63</v>
      </c>
      <c r="D19" s="9">
        <v>2112</v>
      </c>
      <c r="E19" s="19">
        <v>1817</v>
      </c>
      <c r="F19" s="8">
        <f t="shared" si="0"/>
        <v>0.8603219696969697</v>
      </c>
    </row>
    <row r="20" spans="1:6" ht="12.75">
      <c r="A20" s="27"/>
      <c r="B20" s="27" t="s">
        <v>40</v>
      </c>
      <c r="C20" s="28" t="s">
        <v>2</v>
      </c>
      <c r="D20" s="9">
        <v>5000</v>
      </c>
      <c r="E20" s="19">
        <v>5000</v>
      </c>
      <c r="F20" s="8">
        <f t="shared" si="0"/>
        <v>1</v>
      </c>
    </row>
    <row r="21" spans="1:6" ht="12.75">
      <c r="A21" s="27" t="s">
        <v>27</v>
      </c>
      <c r="B21" s="27"/>
      <c r="C21" s="28"/>
      <c r="D21" s="9">
        <f>SUM(D18:D20)</f>
        <v>97336</v>
      </c>
      <c r="E21" s="19">
        <f>SUM(E18:E20)</f>
        <v>97592</v>
      </c>
      <c r="F21" s="8">
        <f t="shared" si="0"/>
        <v>1.002630064929728</v>
      </c>
    </row>
    <row r="22" spans="1:6" ht="24" customHeight="1">
      <c r="A22" s="32">
        <v>751</v>
      </c>
      <c r="B22" s="36"/>
      <c r="C22" s="37" t="s">
        <v>107</v>
      </c>
      <c r="D22" s="11"/>
      <c r="E22" s="12"/>
      <c r="F22" s="8"/>
    </row>
    <row r="23" spans="1:6" ht="46.5" customHeight="1">
      <c r="A23" s="27"/>
      <c r="B23" s="27">
        <v>2010</v>
      </c>
      <c r="C23" s="28" t="s">
        <v>71</v>
      </c>
      <c r="D23" s="9">
        <v>7783</v>
      </c>
      <c r="E23" s="19">
        <v>2352</v>
      </c>
      <c r="F23" s="8">
        <f t="shared" si="0"/>
        <v>0.3021970962353848</v>
      </c>
    </row>
    <row r="24" spans="1:6" ht="12.75">
      <c r="A24" s="27" t="s">
        <v>27</v>
      </c>
      <c r="B24" s="27"/>
      <c r="C24" s="28"/>
      <c r="D24" s="9">
        <f>SUM(D23)</f>
        <v>7783</v>
      </c>
      <c r="E24" s="19">
        <f>SUM(E23)</f>
        <v>2352</v>
      </c>
      <c r="F24" s="8">
        <f t="shared" si="0"/>
        <v>0.3021970962353848</v>
      </c>
    </row>
    <row r="25" spans="1:6" ht="15" customHeight="1">
      <c r="A25" s="36">
        <v>754</v>
      </c>
      <c r="B25" s="36"/>
      <c r="C25" s="37" t="s">
        <v>60</v>
      </c>
      <c r="D25" s="11"/>
      <c r="E25" s="23"/>
      <c r="F25" s="8"/>
    </row>
    <row r="26" spans="1:6" ht="34.5" customHeight="1">
      <c r="A26" s="29"/>
      <c r="B26" s="30">
        <v>2010</v>
      </c>
      <c r="C26" s="28" t="s">
        <v>33</v>
      </c>
      <c r="D26" s="9">
        <v>1000</v>
      </c>
      <c r="E26" s="19">
        <v>1000</v>
      </c>
      <c r="F26" s="8">
        <f t="shared" si="0"/>
        <v>1</v>
      </c>
    </row>
    <row r="27" spans="1:6" ht="13.5" customHeight="1">
      <c r="A27" s="29"/>
      <c r="B27" s="30" t="s">
        <v>42</v>
      </c>
      <c r="C27" s="28" t="s">
        <v>111</v>
      </c>
      <c r="D27" s="9">
        <v>4200</v>
      </c>
      <c r="E27" s="19">
        <v>4000</v>
      </c>
      <c r="F27" s="8">
        <f t="shared" si="0"/>
        <v>0.9523809523809523</v>
      </c>
    </row>
    <row r="28" spans="1:6" ht="13.5" customHeight="1">
      <c r="A28" s="49" t="s">
        <v>27</v>
      </c>
      <c r="B28" s="50"/>
      <c r="C28" s="28"/>
      <c r="D28" s="9">
        <f>SUM(D26:D27)</f>
        <v>5200</v>
      </c>
      <c r="E28" s="19">
        <f>SUM(E26:E27)</f>
        <v>5000</v>
      </c>
      <c r="F28" s="8">
        <f t="shared" si="0"/>
        <v>0.9615384615384616</v>
      </c>
    </row>
    <row r="29" spans="1:6" ht="36.75" customHeight="1">
      <c r="A29" s="36">
        <v>756</v>
      </c>
      <c r="B29" s="36"/>
      <c r="C29" s="37" t="s">
        <v>61</v>
      </c>
      <c r="D29" s="11"/>
      <c r="E29" s="12"/>
      <c r="F29" s="8"/>
    </row>
    <row r="30" spans="1:6" ht="24" customHeight="1">
      <c r="A30" s="29"/>
      <c r="B30" s="30" t="s">
        <v>43</v>
      </c>
      <c r="C30" s="28" t="s">
        <v>5</v>
      </c>
      <c r="D30" s="9">
        <v>40000</v>
      </c>
      <c r="E30" s="19">
        <v>40000</v>
      </c>
      <c r="F30" s="8">
        <f t="shared" si="0"/>
        <v>1</v>
      </c>
    </row>
    <row r="31" spans="1:6" ht="12.75">
      <c r="A31" s="29"/>
      <c r="B31" s="29" t="s">
        <v>44</v>
      </c>
      <c r="C31" s="28" t="s">
        <v>19</v>
      </c>
      <c r="D31" s="9">
        <v>4138018</v>
      </c>
      <c r="E31" s="19">
        <v>4150000</v>
      </c>
      <c r="F31" s="8">
        <f t="shared" si="0"/>
        <v>1.002895589144368</v>
      </c>
    </row>
    <row r="32" spans="1:6" ht="12.75">
      <c r="A32" s="29"/>
      <c r="B32" s="29" t="s">
        <v>45</v>
      </c>
      <c r="C32" s="28" t="s">
        <v>6</v>
      </c>
      <c r="D32" s="9">
        <v>1120000</v>
      </c>
      <c r="E32" s="19">
        <v>1535000</v>
      </c>
      <c r="F32" s="8">
        <f t="shared" si="0"/>
        <v>1.3705357142857142</v>
      </c>
    </row>
    <row r="33" spans="1:6" ht="12.75">
      <c r="A33" s="29"/>
      <c r="B33" s="29" t="s">
        <v>46</v>
      </c>
      <c r="C33" s="28" t="s">
        <v>7</v>
      </c>
      <c r="D33" s="9">
        <v>90500</v>
      </c>
      <c r="E33" s="19">
        <v>99600</v>
      </c>
      <c r="F33" s="8">
        <f t="shared" si="0"/>
        <v>1.1005524861878453</v>
      </c>
    </row>
    <row r="34" spans="1:6" ht="12.75">
      <c r="A34" s="29"/>
      <c r="B34" s="29" t="s">
        <v>47</v>
      </c>
      <c r="C34" s="28" t="s">
        <v>8</v>
      </c>
      <c r="D34" s="9">
        <v>195000</v>
      </c>
      <c r="E34" s="19">
        <v>195000</v>
      </c>
      <c r="F34" s="8">
        <f t="shared" si="0"/>
        <v>1</v>
      </c>
    </row>
    <row r="35" spans="1:6" ht="12.75">
      <c r="A35" s="29"/>
      <c r="B35" s="29" t="s">
        <v>48</v>
      </c>
      <c r="C35" s="28" t="s">
        <v>9</v>
      </c>
      <c r="D35" s="13">
        <v>20000</v>
      </c>
      <c r="E35" s="21">
        <v>20000</v>
      </c>
      <c r="F35" s="8">
        <f t="shared" si="0"/>
        <v>1</v>
      </c>
    </row>
    <row r="36" spans="1:6" ht="12.75">
      <c r="A36" s="29"/>
      <c r="B36" s="29" t="s">
        <v>49</v>
      </c>
      <c r="C36" s="28" t="s">
        <v>83</v>
      </c>
      <c r="D36" s="13">
        <v>0</v>
      </c>
      <c r="E36" s="21">
        <v>3700</v>
      </c>
      <c r="F36" s="8"/>
    </row>
    <row r="37" spans="1:6" ht="12.75">
      <c r="A37" s="29"/>
      <c r="B37" s="29" t="s">
        <v>50</v>
      </c>
      <c r="C37" s="28" t="s">
        <v>10</v>
      </c>
      <c r="D37" s="13">
        <v>110000</v>
      </c>
      <c r="E37" s="21">
        <v>110000</v>
      </c>
      <c r="F37" s="8">
        <f t="shared" si="0"/>
        <v>1</v>
      </c>
    </row>
    <row r="38" spans="1:6" ht="12.75">
      <c r="A38" s="29"/>
      <c r="B38" s="29" t="s">
        <v>51</v>
      </c>
      <c r="C38" s="28" t="s">
        <v>26</v>
      </c>
      <c r="D38" s="13">
        <v>150000</v>
      </c>
      <c r="E38" s="21">
        <v>150000</v>
      </c>
      <c r="F38" s="8">
        <f t="shared" si="0"/>
        <v>1</v>
      </c>
    </row>
    <row r="39" spans="1:6" ht="12.75">
      <c r="A39" s="29"/>
      <c r="B39" s="29" t="s">
        <v>52</v>
      </c>
      <c r="C39" s="28" t="s">
        <v>11</v>
      </c>
      <c r="D39" s="13">
        <v>2877797</v>
      </c>
      <c r="E39" s="21">
        <v>3284657</v>
      </c>
      <c r="F39" s="8">
        <f t="shared" si="0"/>
        <v>1.1413789784338506</v>
      </c>
    </row>
    <row r="40" spans="1:6" ht="12.75">
      <c r="A40" s="29"/>
      <c r="B40" s="29" t="s">
        <v>53</v>
      </c>
      <c r="C40" s="28" t="s">
        <v>12</v>
      </c>
      <c r="D40" s="13">
        <v>52000</v>
      </c>
      <c r="E40" s="21">
        <v>52000</v>
      </c>
      <c r="F40" s="8">
        <f t="shared" si="0"/>
        <v>1</v>
      </c>
    </row>
    <row r="41" spans="1:6" ht="12.75">
      <c r="A41" s="29"/>
      <c r="B41" s="29" t="s">
        <v>54</v>
      </c>
      <c r="C41" s="28" t="s">
        <v>30</v>
      </c>
      <c r="D41" s="13">
        <v>105000</v>
      </c>
      <c r="E41" s="21">
        <v>105000</v>
      </c>
      <c r="F41" s="8">
        <f t="shared" si="0"/>
        <v>1</v>
      </c>
    </row>
    <row r="42" spans="1:6" ht="12.75">
      <c r="A42" s="29"/>
      <c r="B42" s="29" t="s">
        <v>35</v>
      </c>
      <c r="C42" s="28" t="s">
        <v>22</v>
      </c>
      <c r="D42" s="13">
        <v>9000</v>
      </c>
      <c r="E42" s="21">
        <v>9000</v>
      </c>
      <c r="F42" s="8">
        <f t="shared" si="0"/>
        <v>1</v>
      </c>
    </row>
    <row r="43" spans="1:6" ht="12.75" customHeight="1">
      <c r="A43" s="29"/>
      <c r="B43" s="30" t="s">
        <v>37</v>
      </c>
      <c r="C43" s="28" t="s">
        <v>28</v>
      </c>
      <c r="D43" s="15">
        <v>60000</v>
      </c>
      <c r="E43" s="20">
        <v>60000</v>
      </c>
      <c r="F43" s="8">
        <f t="shared" si="0"/>
        <v>1</v>
      </c>
    </row>
    <row r="44" spans="1:6" ht="11.25" customHeight="1">
      <c r="A44" s="49" t="s">
        <v>27</v>
      </c>
      <c r="B44" s="50"/>
      <c r="C44" s="28"/>
      <c r="D44" s="13">
        <f>SUM(D30:D43)</f>
        <v>8967315</v>
      </c>
      <c r="E44" s="21">
        <f>SUM(E30:E43)</f>
        <v>9813957</v>
      </c>
      <c r="F44" s="8">
        <f t="shared" si="0"/>
        <v>1.0944142142882234</v>
      </c>
    </row>
    <row r="45" spans="1:6" ht="12.75">
      <c r="A45" s="36">
        <v>758</v>
      </c>
      <c r="B45" s="36"/>
      <c r="C45" s="37" t="s">
        <v>13</v>
      </c>
      <c r="D45" s="16"/>
      <c r="E45" s="17"/>
      <c r="F45" s="8"/>
    </row>
    <row r="46" spans="1:6" ht="12.75">
      <c r="A46" s="29"/>
      <c r="B46" s="29">
        <v>2920</v>
      </c>
      <c r="C46" s="28" t="s">
        <v>20</v>
      </c>
      <c r="D46" s="13"/>
      <c r="E46" s="14"/>
      <c r="F46" s="8"/>
    </row>
    <row r="47" spans="1:6" ht="12.75">
      <c r="A47" s="29"/>
      <c r="B47" s="29"/>
      <c r="C47" s="28" t="s">
        <v>24</v>
      </c>
      <c r="D47" s="13">
        <v>6647362</v>
      </c>
      <c r="E47" s="21">
        <v>6855357</v>
      </c>
      <c r="F47" s="8">
        <f t="shared" si="0"/>
        <v>1.0312898560361239</v>
      </c>
    </row>
    <row r="48" spans="1:6" ht="12.75">
      <c r="A48" s="27"/>
      <c r="B48" s="27" t="s">
        <v>1</v>
      </c>
      <c r="C48" s="28" t="s">
        <v>55</v>
      </c>
      <c r="D48" s="9">
        <v>4115373</v>
      </c>
      <c r="E48" s="19">
        <v>4161275</v>
      </c>
      <c r="F48" s="8">
        <f t="shared" si="0"/>
        <v>1.011153788490132</v>
      </c>
    </row>
    <row r="49" spans="1:6" ht="12.75">
      <c r="A49" s="27"/>
      <c r="B49" s="27"/>
      <c r="C49" s="28" t="s">
        <v>64</v>
      </c>
      <c r="D49" s="9">
        <v>367237</v>
      </c>
      <c r="E49" s="19">
        <v>405887</v>
      </c>
      <c r="F49" s="8">
        <f t="shared" si="0"/>
        <v>1.1052453864942802</v>
      </c>
    </row>
    <row r="50" spans="1:6" ht="12.75" customHeight="1">
      <c r="A50" s="29"/>
      <c r="B50" s="29" t="s">
        <v>38</v>
      </c>
      <c r="C50" s="28" t="s">
        <v>72</v>
      </c>
      <c r="D50" s="15">
        <v>25000</v>
      </c>
      <c r="E50" s="20">
        <v>25000</v>
      </c>
      <c r="F50" s="8">
        <f t="shared" si="0"/>
        <v>1</v>
      </c>
    </row>
    <row r="51" spans="1:6" ht="12.75" customHeight="1">
      <c r="A51" s="49" t="s">
        <v>27</v>
      </c>
      <c r="B51" s="50"/>
      <c r="C51" s="28"/>
      <c r="D51" s="13">
        <f>SUM(D47:D50)</f>
        <v>11154972</v>
      </c>
      <c r="E51" s="21">
        <f>SUM(E47:E50)</f>
        <v>11447519</v>
      </c>
      <c r="F51" s="8">
        <f t="shared" si="0"/>
        <v>1.02622570455578</v>
      </c>
    </row>
    <row r="52" spans="1:6" ht="12.75">
      <c r="A52" s="36">
        <v>801</v>
      </c>
      <c r="B52" s="36"/>
      <c r="C52" s="37" t="s">
        <v>23</v>
      </c>
      <c r="D52" s="16"/>
      <c r="E52" s="17"/>
      <c r="F52" s="8"/>
    </row>
    <row r="53" spans="1:6" ht="12.75">
      <c r="A53" s="29"/>
      <c r="B53" s="30" t="s">
        <v>35</v>
      </c>
      <c r="C53" s="28" t="s">
        <v>22</v>
      </c>
      <c r="D53" s="15">
        <v>4550</v>
      </c>
      <c r="E53" s="20">
        <v>4470</v>
      </c>
      <c r="F53" s="8">
        <f t="shared" si="0"/>
        <v>0.9824175824175824</v>
      </c>
    </row>
    <row r="54" spans="1:6" ht="12.75">
      <c r="A54" s="29"/>
      <c r="B54" s="30" t="s">
        <v>40</v>
      </c>
      <c r="C54" s="28" t="s">
        <v>2</v>
      </c>
      <c r="D54" s="15">
        <v>274628</v>
      </c>
      <c r="E54" s="20">
        <f>59860+7000+66000+77310</f>
        <v>210170</v>
      </c>
      <c r="F54" s="8">
        <f t="shared" si="0"/>
        <v>0.7652897738031083</v>
      </c>
    </row>
    <row r="55" spans="1:6" ht="12.75" customHeight="1">
      <c r="A55" s="29"/>
      <c r="B55" s="30" t="s">
        <v>58</v>
      </c>
      <c r="C55" s="28" t="s">
        <v>69</v>
      </c>
      <c r="D55" s="15">
        <v>5673</v>
      </c>
      <c r="E55" s="20">
        <v>4000</v>
      </c>
      <c r="F55" s="8">
        <f t="shared" si="0"/>
        <v>0.7050943063634761</v>
      </c>
    </row>
    <row r="56" spans="1:6" ht="12.75" customHeight="1">
      <c r="A56" s="29"/>
      <c r="B56" s="30" t="s">
        <v>41</v>
      </c>
      <c r="C56" s="28" t="s">
        <v>21</v>
      </c>
      <c r="D56" s="15">
        <v>95200</v>
      </c>
      <c r="E56" s="20">
        <f>3500+65000</f>
        <v>68500</v>
      </c>
      <c r="F56" s="8">
        <f t="shared" si="0"/>
        <v>0.7195378151260504</v>
      </c>
    </row>
    <row r="57" spans="1:6" ht="24.75" customHeight="1">
      <c r="A57" s="29"/>
      <c r="B57" s="30">
        <v>2030</v>
      </c>
      <c r="C57" s="28" t="s">
        <v>86</v>
      </c>
      <c r="D57" s="15">
        <v>59380</v>
      </c>
      <c r="E57" s="20">
        <v>23812</v>
      </c>
      <c r="F57" s="8">
        <f t="shared" si="0"/>
        <v>0.40101044122600205</v>
      </c>
    </row>
    <row r="58" spans="1:6" ht="50.25" customHeight="1">
      <c r="A58" s="29"/>
      <c r="B58" s="30">
        <v>8538</v>
      </c>
      <c r="C58" s="26" t="s">
        <v>87</v>
      </c>
      <c r="D58" s="15">
        <v>32148</v>
      </c>
      <c r="E58" s="20">
        <v>3044</v>
      </c>
      <c r="F58" s="8">
        <f t="shared" si="0"/>
        <v>0.09468707229065572</v>
      </c>
    </row>
    <row r="59" spans="1:6" ht="12" customHeight="1">
      <c r="A59" s="49" t="s">
        <v>27</v>
      </c>
      <c r="B59" s="50"/>
      <c r="C59" s="28"/>
      <c r="D59" s="15">
        <f>SUM(D53:D58)</f>
        <v>471579</v>
      </c>
      <c r="E59" s="20">
        <f>SUM(E53:E58)</f>
        <v>313996</v>
      </c>
      <c r="F59" s="8">
        <f t="shared" si="0"/>
        <v>0.6658396578303953</v>
      </c>
    </row>
    <row r="60" spans="1:6" ht="12.75">
      <c r="A60" s="36">
        <v>851</v>
      </c>
      <c r="B60" s="36"/>
      <c r="C60" s="37" t="s">
        <v>14</v>
      </c>
      <c r="D60" s="38"/>
      <c r="E60" s="39"/>
      <c r="F60" s="8"/>
    </row>
    <row r="61" spans="1:6" ht="13.5" customHeight="1">
      <c r="A61" s="29"/>
      <c r="B61" s="30" t="s">
        <v>56</v>
      </c>
      <c r="C61" s="28" t="s">
        <v>15</v>
      </c>
      <c r="D61" s="15">
        <v>170000</v>
      </c>
      <c r="E61" s="20">
        <v>170000</v>
      </c>
      <c r="F61" s="8">
        <f t="shared" si="0"/>
        <v>1</v>
      </c>
    </row>
    <row r="62" spans="1:6" ht="36.75" customHeight="1">
      <c r="A62" s="29"/>
      <c r="B62" s="30">
        <v>2010</v>
      </c>
      <c r="C62" s="28" t="s">
        <v>66</v>
      </c>
      <c r="D62" s="15">
        <v>240</v>
      </c>
      <c r="E62" s="20">
        <v>240</v>
      </c>
      <c r="F62" s="8">
        <f t="shared" si="0"/>
        <v>1</v>
      </c>
    </row>
    <row r="63" spans="1:6" ht="12" customHeight="1">
      <c r="A63" s="49" t="s">
        <v>27</v>
      </c>
      <c r="B63" s="50"/>
      <c r="C63" s="28"/>
      <c r="D63" s="13">
        <f>SUM(D61:D62)</f>
        <v>170240</v>
      </c>
      <c r="E63" s="21">
        <f>SUM(E61:E62)</f>
        <v>170240</v>
      </c>
      <c r="F63" s="8">
        <f aca="true" t="shared" si="1" ref="F63:F76">E63/D63</f>
        <v>1</v>
      </c>
    </row>
    <row r="64" spans="1:6" ht="12.75">
      <c r="A64" s="36">
        <v>852</v>
      </c>
      <c r="B64" s="36"/>
      <c r="C64" s="37" t="s">
        <v>57</v>
      </c>
      <c r="D64" s="16"/>
      <c r="E64" s="22"/>
      <c r="F64" s="8"/>
    </row>
    <row r="65" spans="1:6" ht="72.75" customHeight="1">
      <c r="A65" s="29"/>
      <c r="B65" s="30">
        <v>2010</v>
      </c>
      <c r="C65" s="28" t="s">
        <v>108</v>
      </c>
      <c r="D65" s="15">
        <v>5134048</v>
      </c>
      <c r="E65" s="20">
        <v>4595000</v>
      </c>
      <c r="F65" s="18">
        <f t="shared" si="1"/>
        <v>0.8950052667992197</v>
      </c>
    </row>
    <row r="66" spans="1:6" ht="61.5" customHeight="1">
      <c r="A66" s="29"/>
      <c r="B66" s="30">
        <v>2030</v>
      </c>
      <c r="C66" s="28" t="s">
        <v>109</v>
      </c>
      <c r="D66" s="15">
        <v>860157</v>
      </c>
      <c r="E66" s="20">
        <f>591000+156000+236000</f>
        <v>983000</v>
      </c>
      <c r="F66" s="18">
        <f t="shared" si="1"/>
        <v>1.1428146257020522</v>
      </c>
    </row>
    <row r="67" spans="1:6" ht="12.75" customHeight="1">
      <c r="A67" s="29"/>
      <c r="B67" s="30" t="s">
        <v>40</v>
      </c>
      <c r="C67" s="28" t="s">
        <v>2</v>
      </c>
      <c r="D67" s="15">
        <v>8600</v>
      </c>
      <c r="E67" s="20">
        <v>10200</v>
      </c>
      <c r="F67" s="18">
        <f t="shared" si="1"/>
        <v>1.186046511627907</v>
      </c>
    </row>
    <row r="68" spans="1:6" ht="12.75">
      <c r="A68" s="49" t="s">
        <v>27</v>
      </c>
      <c r="B68" s="50"/>
      <c r="C68" s="28"/>
      <c r="D68" s="13">
        <f>SUM(D65:D67)</f>
        <v>6002805</v>
      </c>
      <c r="E68" s="21">
        <f>SUM(E65:E67)</f>
        <v>5588200</v>
      </c>
      <c r="F68" s="8">
        <f t="shared" si="1"/>
        <v>0.9309314562108881</v>
      </c>
    </row>
    <row r="69" spans="1:6" ht="15" customHeight="1">
      <c r="A69" s="36">
        <v>900</v>
      </c>
      <c r="B69" s="36"/>
      <c r="C69" s="37" t="s">
        <v>16</v>
      </c>
      <c r="D69" s="16"/>
      <c r="E69" s="22"/>
      <c r="F69" s="8"/>
    </row>
    <row r="70" spans="1:6" ht="14.25" customHeight="1">
      <c r="A70" s="29"/>
      <c r="B70" s="30" t="s">
        <v>65</v>
      </c>
      <c r="C70" s="28" t="s">
        <v>67</v>
      </c>
      <c r="D70" s="15">
        <v>1900</v>
      </c>
      <c r="E70" s="20">
        <v>1900</v>
      </c>
      <c r="F70" s="8">
        <f t="shared" si="1"/>
        <v>1</v>
      </c>
    </row>
    <row r="71" spans="1:6" ht="14.25" customHeight="1">
      <c r="A71" s="29"/>
      <c r="B71" s="30" t="s">
        <v>41</v>
      </c>
      <c r="C71" s="28" t="s">
        <v>21</v>
      </c>
      <c r="D71" s="15">
        <v>12100</v>
      </c>
      <c r="E71" s="20">
        <v>10000</v>
      </c>
      <c r="F71" s="8">
        <f t="shared" si="1"/>
        <v>0.8264462809917356</v>
      </c>
    </row>
    <row r="72" spans="1:6" ht="12.75">
      <c r="A72" s="49" t="s">
        <v>27</v>
      </c>
      <c r="B72" s="50"/>
      <c r="C72" s="28"/>
      <c r="D72" s="15">
        <f>SUM(D70:D71)</f>
        <v>14000</v>
      </c>
      <c r="E72" s="20">
        <f>SUM(E70:E71)</f>
        <v>11900</v>
      </c>
      <c r="F72" s="8">
        <f t="shared" si="1"/>
        <v>0.85</v>
      </c>
    </row>
    <row r="73" spans="1:6" ht="12.75">
      <c r="A73" s="36">
        <v>926</v>
      </c>
      <c r="B73" s="37"/>
      <c r="C73" s="37" t="s">
        <v>18</v>
      </c>
      <c r="D73" s="16"/>
      <c r="E73" s="22"/>
      <c r="F73" s="8"/>
    </row>
    <row r="74" spans="1:6" ht="13.5" customHeight="1">
      <c r="A74" s="28"/>
      <c r="B74" s="29" t="s">
        <v>40</v>
      </c>
      <c r="C74" s="28" t="s">
        <v>2</v>
      </c>
      <c r="D74" s="13">
        <v>20000</v>
      </c>
      <c r="E74" s="21">
        <v>25000</v>
      </c>
      <c r="F74" s="8">
        <f t="shared" si="1"/>
        <v>1.25</v>
      </c>
    </row>
    <row r="75" spans="1:6" ht="12.75">
      <c r="A75" s="51" t="s">
        <v>27</v>
      </c>
      <c r="B75" s="52"/>
      <c r="C75" s="28"/>
      <c r="D75" s="13">
        <f>SUM(D74:D74)</f>
        <v>20000</v>
      </c>
      <c r="E75" s="21">
        <f>SUM(E74:E74)</f>
        <v>25000</v>
      </c>
      <c r="F75" s="8">
        <f t="shared" si="1"/>
        <v>1.25</v>
      </c>
    </row>
    <row r="76" spans="1:6" ht="12.75" customHeight="1">
      <c r="A76" s="33"/>
      <c r="B76" s="36"/>
      <c r="C76" s="37" t="s">
        <v>77</v>
      </c>
      <c r="D76" s="16">
        <f>D11+D16+D21+D24+D28+D44+D51+D59+D63+D68+D72+D75</f>
        <v>27025038</v>
      </c>
      <c r="E76" s="16">
        <f>E11+E16+E21+E24+E28+E44+E51+E59+E63+E68+E72+E75</f>
        <v>27580952</v>
      </c>
      <c r="F76" s="8">
        <f t="shared" si="1"/>
        <v>1.0205703318530024</v>
      </c>
    </row>
    <row r="77" spans="1:6" ht="14.25">
      <c r="A77" s="9"/>
      <c r="B77" s="40"/>
      <c r="C77" s="45" t="s">
        <v>110</v>
      </c>
      <c r="D77" s="40"/>
      <c r="E77" s="40"/>
      <c r="F77" s="9"/>
    </row>
    <row r="78" spans="1:6" ht="12.75">
      <c r="A78" s="41" t="s">
        <v>74</v>
      </c>
      <c r="B78" s="42"/>
      <c r="C78" s="32" t="s">
        <v>75</v>
      </c>
      <c r="D78" s="7"/>
      <c r="E78" s="7"/>
      <c r="F78" s="6"/>
    </row>
    <row r="79" spans="1:6" ht="90" customHeight="1">
      <c r="A79" s="6"/>
      <c r="B79" s="30">
        <v>8545</v>
      </c>
      <c r="C79" s="26" t="s">
        <v>112</v>
      </c>
      <c r="D79" s="43">
        <v>0</v>
      </c>
      <c r="E79" s="43">
        <v>5199000</v>
      </c>
      <c r="F79" s="8"/>
    </row>
    <row r="80" spans="1:6" ht="49.5" customHeight="1">
      <c r="A80" s="6"/>
      <c r="B80" s="30">
        <v>8538</v>
      </c>
      <c r="C80" s="26" t="s">
        <v>88</v>
      </c>
      <c r="D80" s="43">
        <v>0</v>
      </c>
      <c r="E80" s="43">
        <v>480000</v>
      </c>
      <c r="F80" s="8"/>
    </row>
    <row r="81" spans="1:6" ht="59.25" customHeight="1">
      <c r="A81" s="6"/>
      <c r="B81" s="30">
        <v>6299</v>
      </c>
      <c r="C81" s="26" t="s">
        <v>79</v>
      </c>
      <c r="D81" s="43">
        <v>0</v>
      </c>
      <c r="E81" s="43">
        <v>64000</v>
      </c>
      <c r="F81" s="8"/>
    </row>
    <row r="82" spans="1:6" ht="12.75">
      <c r="A82" s="6" t="s">
        <v>27</v>
      </c>
      <c r="B82" s="7"/>
      <c r="C82" s="6"/>
      <c r="D82" s="43">
        <f>SUM(D79:D81)</f>
        <v>0</v>
      </c>
      <c r="E82" s="43">
        <f>SUM(E79:E81)</f>
        <v>5743000</v>
      </c>
      <c r="F82" s="8"/>
    </row>
    <row r="83" spans="1:6" ht="24">
      <c r="A83" s="32">
        <v>400</v>
      </c>
      <c r="B83" s="27"/>
      <c r="C83" s="34" t="s">
        <v>89</v>
      </c>
      <c r="D83" s="9"/>
      <c r="E83" s="10"/>
      <c r="F83" s="8"/>
    </row>
    <row r="84" spans="1:6" ht="63" customHeight="1">
      <c r="A84" s="32"/>
      <c r="B84" s="30">
        <v>8538</v>
      </c>
      <c r="C84" s="26" t="s">
        <v>90</v>
      </c>
      <c r="D84" s="9">
        <v>0</v>
      </c>
      <c r="E84" s="19">
        <v>300000</v>
      </c>
      <c r="F84" s="8"/>
    </row>
    <row r="85" spans="1:6" ht="60">
      <c r="A85" s="27"/>
      <c r="B85" s="27">
        <v>6299</v>
      </c>
      <c r="C85" s="26" t="s">
        <v>101</v>
      </c>
      <c r="D85" s="9">
        <v>0</v>
      </c>
      <c r="E85" s="19">
        <v>200000</v>
      </c>
      <c r="F85" s="8"/>
    </row>
    <row r="86" spans="1:6" ht="12.75">
      <c r="A86" s="27" t="s">
        <v>27</v>
      </c>
      <c r="B86" s="27"/>
      <c r="C86" s="26"/>
      <c r="D86" s="9">
        <f>SUM(D84:D85)</f>
        <v>0</v>
      </c>
      <c r="E86" s="9">
        <f>SUM(E84:E85)</f>
        <v>500000</v>
      </c>
      <c r="F86" s="8"/>
    </row>
    <row r="87" spans="1:6" ht="12.75">
      <c r="A87" s="32">
        <v>600</v>
      </c>
      <c r="B87" s="27"/>
      <c r="C87" s="34" t="s">
        <v>62</v>
      </c>
      <c r="D87" s="9"/>
      <c r="E87" s="10"/>
      <c r="F87" s="8"/>
    </row>
    <row r="88" spans="1:6" ht="60">
      <c r="A88" s="32"/>
      <c r="B88" s="27">
        <v>6290</v>
      </c>
      <c r="C88" s="26" t="s">
        <v>81</v>
      </c>
      <c r="D88" s="9">
        <v>0</v>
      </c>
      <c r="E88" s="19">
        <v>500000</v>
      </c>
      <c r="F88" s="8"/>
    </row>
    <row r="89" spans="1:6" ht="88.5" customHeight="1">
      <c r="A89" s="32"/>
      <c r="B89" s="30">
        <v>8538</v>
      </c>
      <c r="C89" s="26" t="s">
        <v>91</v>
      </c>
      <c r="D89" s="9">
        <v>0</v>
      </c>
      <c r="E89" s="19">
        <v>1151250</v>
      </c>
      <c r="F89" s="8"/>
    </row>
    <row r="90" spans="1:6" ht="96">
      <c r="A90" s="27"/>
      <c r="B90" s="27">
        <v>6299</v>
      </c>
      <c r="C90" s="26" t="s">
        <v>92</v>
      </c>
      <c r="D90" s="9">
        <v>0</v>
      </c>
      <c r="E90" s="19">
        <v>153500</v>
      </c>
      <c r="F90" s="8"/>
    </row>
    <row r="91" spans="1:6" ht="12.75">
      <c r="A91" s="27" t="s">
        <v>27</v>
      </c>
      <c r="B91" s="27"/>
      <c r="C91" s="26"/>
      <c r="D91" s="9">
        <f>SUM(D90:D90)</f>
        <v>0</v>
      </c>
      <c r="E91" s="19">
        <f>SUM(E88:E90)</f>
        <v>1804750</v>
      </c>
      <c r="F91" s="8"/>
    </row>
    <row r="92" spans="1:6" ht="12.75">
      <c r="A92" s="32">
        <v>700</v>
      </c>
      <c r="B92" s="32"/>
      <c r="C92" s="33" t="s">
        <v>3</v>
      </c>
      <c r="D92" s="11"/>
      <c r="E92" s="12"/>
      <c r="F92" s="8"/>
    </row>
    <row r="93" spans="1:6" ht="36">
      <c r="A93" s="27"/>
      <c r="B93" s="27" t="s">
        <v>36</v>
      </c>
      <c r="C93" s="26" t="s">
        <v>17</v>
      </c>
      <c r="D93" s="9">
        <v>48800</v>
      </c>
      <c r="E93" s="19">
        <v>48500</v>
      </c>
      <c r="F93" s="8">
        <f>E93/D93</f>
        <v>0.9938524590163934</v>
      </c>
    </row>
    <row r="94" spans="1:6" ht="24">
      <c r="A94" s="27"/>
      <c r="B94" s="27" t="s">
        <v>76</v>
      </c>
      <c r="C94" s="26" t="s">
        <v>94</v>
      </c>
      <c r="D94" s="9">
        <v>550000</v>
      </c>
      <c r="E94" s="19">
        <v>550000</v>
      </c>
      <c r="F94" s="8">
        <f>E94/D94</f>
        <v>1</v>
      </c>
    </row>
    <row r="95" spans="1:6" ht="84">
      <c r="A95" s="27"/>
      <c r="B95" s="27">
        <v>6290</v>
      </c>
      <c r="C95" s="26" t="s">
        <v>98</v>
      </c>
      <c r="D95" s="9">
        <v>0</v>
      </c>
      <c r="E95" s="19">
        <v>337448</v>
      </c>
      <c r="F95" s="8"/>
    </row>
    <row r="96" spans="1:6" ht="12.75">
      <c r="A96" s="27" t="s">
        <v>27</v>
      </c>
      <c r="B96" s="35"/>
      <c r="C96" s="28"/>
      <c r="D96" s="9">
        <f>SUM(D93:D95)</f>
        <v>598800</v>
      </c>
      <c r="E96" s="19">
        <f>SUM(E93:E95)</f>
        <v>935948</v>
      </c>
      <c r="F96" s="8">
        <f>E96/D96</f>
        <v>1.5630394121576485</v>
      </c>
    </row>
    <row r="97" spans="1:6" ht="12.75">
      <c r="A97" s="36">
        <v>900</v>
      </c>
      <c r="B97" s="36"/>
      <c r="C97" s="37" t="s">
        <v>16</v>
      </c>
      <c r="D97" s="16"/>
      <c r="E97" s="22"/>
      <c r="F97" s="8"/>
    </row>
    <row r="98" spans="1:6" ht="54" customHeight="1">
      <c r="A98" s="29"/>
      <c r="B98" s="30">
        <v>8538</v>
      </c>
      <c r="C98" s="26" t="s">
        <v>95</v>
      </c>
      <c r="D98" s="15">
        <v>0</v>
      </c>
      <c r="E98" s="20">
        <v>332458</v>
      </c>
      <c r="F98" s="8"/>
    </row>
    <row r="99" spans="1:6" ht="60">
      <c r="A99" s="29"/>
      <c r="B99" s="30">
        <v>6299</v>
      </c>
      <c r="C99" s="28" t="s">
        <v>80</v>
      </c>
      <c r="D99" s="15">
        <v>0</v>
      </c>
      <c r="E99" s="20">
        <v>44328</v>
      </c>
      <c r="F99" s="8"/>
    </row>
    <row r="100" spans="1:6" ht="12.75">
      <c r="A100" s="49" t="s">
        <v>27</v>
      </c>
      <c r="B100" s="50"/>
      <c r="C100" s="28"/>
      <c r="D100" s="15">
        <f>SUM(D98:D98)</f>
        <v>0</v>
      </c>
      <c r="E100" s="20">
        <f>SUM(E98:E99)</f>
        <v>376786</v>
      </c>
      <c r="F100" s="8"/>
    </row>
    <row r="101" spans="1:6" ht="12.75">
      <c r="A101" s="36">
        <v>921</v>
      </c>
      <c r="B101" s="36"/>
      <c r="C101" s="37" t="s">
        <v>29</v>
      </c>
      <c r="D101" s="15"/>
      <c r="E101" s="20"/>
      <c r="F101" s="8"/>
    </row>
    <row r="102" spans="1:6" ht="48.75" customHeight="1">
      <c r="A102" s="36"/>
      <c r="B102" s="30">
        <v>8538</v>
      </c>
      <c r="C102" s="26" t="s">
        <v>96</v>
      </c>
      <c r="D102" s="15">
        <v>0</v>
      </c>
      <c r="E102" s="20">
        <v>500000</v>
      </c>
      <c r="F102" s="8"/>
    </row>
    <row r="103" spans="1:6" ht="12.75">
      <c r="A103" s="49" t="s">
        <v>27</v>
      </c>
      <c r="B103" s="50"/>
      <c r="C103" s="28"/>
      <c r="D103" s="13">
        <f>SUM(D102:D102)</f>
        <v>0</v>
      </c>
      <c r="E103" s="21">
        <f>SUM(E102:E102)</f>
        <v>500000</v>
      </c>
      <c r="F103" s="8"/>
    </row>
    <row r="104" spans="1:6" ht="12.75">
      <c r="A104" s="33"/>
      <c r="B104" s="36"/>
      <c r="C104" s="37" t="s">
        <v>78</v>
      </c>
      <c r="D104" s="16">
        <f>D86+D91+D96+D100+D103+D82</f>
        <v>598800</v>
      </c>
      <c r="E104" s="16">
        <f>E86+E91+E96+E100+E103+E82</f>
        <v>9860484</v>
      </c>
      <c r="F104" s="8"/>
    </row>
    <row r="105" ht="12.75">
      <c r="F105" s="8"/>
    </row>
    <row r="106" spans="3:6" ht="15.75">
      <c r="C106" s="44" t="s">
        <v>82</v>
      </c>
      <c r="D106" s="44">
        <f>D76</f>
        <v>27025038</v>
      </c>
      <c r="E106" s="44">
        <f>E76</f>
        <v>27580952</v>
      </c>
      <c r="F106" s="8">
        <f>E106/D106</f>
        <v>1.0205703318530024</v>
      </c>
    </row>
    <row r="107" spans="3:6" ht="15.75">
      <c r="C107" s="44" t="s">
        <v>97</v>
      </c>
      <c r="D107" s="44">
        <f>D104</f>
        <v>598800</v>
      </c>
      <c r="E107" s="44">
        <f>E104</f>
        <v>9860484</v>
      </c>
      <c r="F107" s="8"/>
    </row>
    <row r="108" spans="3:6" ht="15.75">
      <c r="C108" s="44" t="s">
        <v>84</v>
      </c>
      <c r="D108" s="44">
        <f>SUM(D106:D107)</f>
        <v>27623838</v>
      </c>
      <c r="E108" s="44">
        <f>SUM(E106:E107)</f>
        <v>37441436</v>
      </c>
      <c r="F108" s="8">
        <f>E108/D108</f>
        <v>1.3554031123408703</v>
      </c>
    </row>
    <row r="110" ht="15.75">
      <c r="C110" s="53" t="s">
        <v>113</v>
      </c>
    </row>
    <row r="111" ht="15.75">
      <c r="C111" s="53" t="s">
        <v>114</v>
      </c>
    </row>
  </sheetData>
  <mergeCells count="10">
    <mergeCell ref="A100:B100"/>
    <mergeCell ref="A103:B103"/>
    <mergeCell ref="A75:B75"/>
    <mergeCell ref="A68:B68"/>
    <mergeCell ref="A63:B63"/>
    <mergeCell ref="A72:B72"/>
    <mergeCell ref="A28:B28"/>
    <mergeCell ref="A44:B44"/>
    <mergeCell ref="A51:B51"/>
    <mergeCell ref="A59:B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Jula Matelska</cp:lastModifiedBy>
  <cp:lastPrinted>2007-11-12T10:30:43Z</cp:lastPrinted>
  <dcterms:created xsi:type="dcterms:W3CDTF">2000-10-30T07:57:11Z</dcterms:created>
  <dcterms:modified xsi:type="dcterms:W3CDTF">2007-11-15T11:51:46Z</dcterms:modified>
  <cp:category/>
  <cp:version/>
  <cp:contentType/>
  <cp:contentStatus/>
</cp:coreProperties>
</file>